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Under 8 - 10 - 12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<sst xmlns="http://schemas.openxmlformats.org/spreadsheetml/2006/main" count="113" uniqueCount="53">
  <si>
    <t>PRIMA FASE</t>
  </si>
  <si>
    <t>CATEGORIA</t>
  </si>
  <si>
    <t>Under 8 - Under 10 - Under 12</t>
  </si>
  <si>
    <t>GIRONE 1</t>
  </si>
  <si>
    <t>VINTE</t>
  </si>
  <si>
    <t>PAREGGIATE</t>
  </si>
  <si>
    <t>PERSE</t>
  </si>
  <si>
    <t>DIFF. METE</t>
  </si>
  <si>
    <t>PUNTI</t>
  </si>
  <si>
    <t>A</t>
  </si>
  <si>
    <t>B</t>
  </si>
  <si>
    <t>C</t>
  </si>
  <si>
    <t>D</t>
  </si>
  <si>
    <t>GIRONE 2</t>
  </si>
  <si>
    <t>E</t>
  </si>
  <si>
    <t>F</t>
  </si>
  <si>
    <t>G</t>
  </si>
  <si>
    <t>GIRONE 3</t>
  </si>
  <si>
    <t>H</t>
  </si>
  <si>
    <t>I</t>
  </si>
  <si>
    <t>L</t>
  </si>
  <si>
    <t>Under 8: 1 tempo unico da 11 minuti</t>
  </si>
  <si>
    <t>CAMPO 1</t>
  </si>
  <si>
    <t>Under 10: 1 tempo unico da 12 minuti</t>
  </si>
  <si>
    <t>ORA</t>
  </si>
  <si>
    <t>Squadra 1</t>
  </si>
  <si>
    <t>Squadra 2</t>
  </si>
  <si>
    <t>Mete 1</t>
  </si>
  <si>
    <t>Mete 2</t>
  </si>
  <si>
    <t>RISULTATO</t>
  </si>
  <si>
    <t>Under 12: 1 tempo unico da 15 minuti</t>
  </si>
  <si>
    <t>ATTENZIONE</t>
  </si>
  <si>
    <t>NON E' UN GIRONE ALL'ITALIANA</t>
  </si>
  <si>
    <t>CAMPO 2</t>
  </si>
  <si>
    <t>CAMPO 3</t>
  </si>
  <si>
    <t>SECONDA FASE</t>
  </si>
  <si>
    <t>Meritocratico</t>
  </si>
  <si>
    <t>GIRONE ARANCIO</t>
  </si>
  <si>
    <t>fascia 1</t>
  </si>
  <si>
    <t>Arancio 1</t>
  </si>
  <si>
    <t>Arancio 2</t>
  </si>
  <si>
    <t>Arancio 3</t>
  </si>
  <si>
    <t>Arancio 4</t>
  </si>
  <si>
    <t>GIRONE ROSSO</t>
  </si>
  <si>
    <t>fascia 2</t>
  </si>
  <si>
    <t>Rosso 1</t>
  </si>
  <si>
    <t>Rosso 2</t>
  </si>
  <si>
    <t>Rosso 3</t>
  </si>
  <si>
    <t>GIRONE VIOLA</t>
  </si>
  <si>
    <t>fascia 3</t>
  </si>
  <si>
    <t>Viola 1</t>
  </si>
  <si>
    <t>Viola 2</t>
  </si>
  <si>
    <t>Viola 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</si>
</sst>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.MM.SS"/>
  </numFmts>
  <fonts count="10"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9"/>
      <name val="Cambria"/>
      <family val="1"/>
    </font>
    <font>
      <sz val="11"/>
      <name val="Cambria"/>
      <family val="1"/>
    </font>
    <font>
      <b/>
      <sz val="11"/>
      <color indexed="9"/>
      <name val="Cambria"/>
      <family val="1"/>
    </font>
    <font>
      <sz val="11"/>
      <color indexed="8"/>
      <name val="Arial"/>
      <family val="2"/>
    </font>
    <font>
      <b/>
      <sz val="11"/>
      <name val="Cambria"/>
      <family val="1"/>
    </font>
    <font>
      <sz val="11"/>
      <name val="Arial"/>
      <family val="2"/>
    </font>
    <font>
      <b/>
      <sz val="12"/>
      <color indexed="9"/>
      <name val="Cambria"/>
      <family val="1"/>
    </font>
    <font>
      <b/>
      <sz val="11"/>
      <color indexed="12"/>
      <name val="Cambria"/>
      <family val="1"/>
    </font>
  </fonts>
  <fills count="9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0" xfId="20" applyFont="1" applyFill="1" applyBorder="1" applyAlignment="1">
      <alignment horizontal="center"/>
      <protection/>
    </xf>
    <xf numFmtId="164" fontId="3" fillId="0" borderId="0" xfId="20" applyFont="1" applyAlignment="1">
      <alignment/>
      <protection/>
    </xf>
    <xf numFmtId="164" fontId="4" fillId="2" borderId="1" xfId="20" applyFont="1" applyFill="1" applyBorder="1" applyAlignment="1">
      <alignment horizontal="center"/>
      <protection/>
    </xf>
    <xf numFmtId="164" fontId="3" fillId="0" borderId="2" xfId="20" applyFont="1" applyBorder="1" applyAlignment="1">
      <alignment horizontal="center"/>
      <protection/>
    </xf>
    <xf numFmtId="164" fontId="4" fillId="2" borderId="2" xfId="20" applyFont="1" applyFill="1" applyBorder="1" applyAlignment="1">
      <alignment horizontal="center"/>
      <protection/>
    </xf>
    <xf numFmtId="164" fontId="3" fillId="3" borderId="1" xfId="20" applyFont="1" applyFill="1" applyBorder="1" applyAlignment="1">
      <alignment horizontal="left"/>
      <protection/>
    </xf>
    <xf numFmtId="164" fontId="5" fillId="4" borderId="2" xfId="20" applyFont="1" applyFill="1" applyBorder="1" applyAlignment="1">
      <alignment horizontal="center"/>
      <protection/>
    </xf>
    <xf numFmtId="164" fontId="6" fillId="0" borderId="0" xfId="20" applyFont="1" applyAlignment="1">
      <alignment horizontal="center"/>
      <protection/>
    </xf>
    <xf numFmtId="164" fontId="3" fillId="0" borderId="0" xfId="20" applyFont="1" applyAlignment="1">
      <alignment horizontal="center"/>
      <protection/>
    </xf>
    <xf numFmtId="164" fontId="4" fillId="0" borderId="0" xfId="20" applyFont="1" applyAlignment="1">
      <alignment horizontal="center"/>
      <protection/>
    </xf>
    <xf numFmtId="164" fontId="7" fillId="0" borderId="0" xfId="20" applyFont="1">
      <alignment/>
      <protection/>
    </xf>
    <xf numFmtId="164" fontId="4" fillId="5" borderId="1" xfId="20" applyFont="1" applyFill="1" applyBorder="1" applyAlignment="1">
      <alignment horizontal="center"/>
      <protection/>
    </xf>
    <xf numFmtId="164" fontId="4" fillId="5" borderId="2" xfId="20" applyFont="1" applyFill="1" applyBorder="1" applyAlignment="1">
      <alignment horizontal="center"/>
      <protection/>
    </xf>
    <xf numFmtId="164" fontId="6" fillId="6" borderId="1" xfId="20" applyFont="1" applyFill="1" applyBorder="1" applyAlignment="1">
      <alignment horizontal="center"/>
      <protection/>
    </xf>
    <xf numFmtId="164" fontId="6" fillId="6" borderId="2" xfId="20" applyFont="1" applyFill="1" applyBorder="1" applyAlignment="1">
      <alignment horizontal="center"/>
      <protection/>
    </xf>
    <xf numFmtId="164" fontId="8" fillId="2" borderId="1" xfId="20" applyFont="1" applyFill="1" applyBorder="1" applyAlignment="1">
      <alignment horizontal="center"/>
      <protection/>
    </xf>
    <xf numFmtId="165" fontId="3" fillId="3" borderId="2" xfId="20" applyNumberFormat="1" applyFont="1" applyFill="1" applyBorder="1" applyAlignment="1">
      <alignment horizontal="center"/>
      <protection/>
    </xf>
    <xf numFmtId="164" fontId="3" fillId="0" borderId="2" xfId="20" applyFont="1" applyBorder="1" applyAlignment="1">
      <alignment/>
      <protection/>
    </xf>
    <xf numFmtId="164" fontId="3" fillId="3" borderId="2" xfId="20" applyFont="1" applyFill="1" applyBorder="1" applyAlignment="1">
      <alignment/>
      <protection/>
    </xf>
    <xf numFmtId="164" fontId="3" fillId="0" borderId="2" xfId="20" applyFont="1" applyBorder="1">
      <alignment/>
      <protection/>
    </xf>
    <xf numFmtId="165" fontId="3" fillId="0" borderId="2" xfId="20" applyNumberFormat="1" applyFont="1" applyBorder="1" applyAlignment="1">
      <alignment horizontal="center"/>
      <protection/>
    </xf>
    <xf numFmtId="164" fontId="7" fillId="0" borderId="2" xfId="20" applyFont="1" applyBorder="1" applyAlignment="1">
      <alignment/>
      <protection/>
    </xf>
    <xf numFmtId="164" fontId="7" fillId="0" borderId="3" xfId="20" applyFont="1" applyBorder="1" applyAlignment="1">
      <alignment/>
      <protection/>
    </xf>
    <xf numFmtId="164" fontId="7" fillId="0" borderId="4" xfId="20" applyFont="1" applyBorder="1" applyAlignment="1">
      <alignment/>
      <protection/>
    </xf>
    <xf numFmtId="164" fontId="7" fillId="0" borderId="5" xfId="20" applyFont="1" applyBorder="1" applyAlignment="1">
      <alignment/>
      <protection/>
    </xf>
    <xf numFmtId="164" fontId="9" fillId="7" borderId="1" xfId="20" applyFont="1" applyFill="1" applyBorder="1" applyAlignment="1">
      <alignment horizontal="center"/>
      <protection/>
    </xf>
    <xf numFmtId="164" fontId="4" fillId="8" borderId="1" xfId="20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80000"/>
      <rgbColor rgb="00008000"/>
      <rgbColor rgb="00000080"/>
      <rgbColor rgb="00808000"/>
      <rgbColor rgb="006600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1155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76"/>
  <sheetViews>
    <sheetView tabSelected="1" workbookViewId="0" topLeftCell="A1">
      <selection activeCell="B5" sqref="B5"/>
    </sheetView>
  </sheetViews>
  <sheetFormatPr defaultColWidth="13.7109375" defaultRowHeight="15.75" customHeight="1"/>
  <cols>
    <col min="1" max="1" width="14.421875" style="1" customWidth="1"/>
    <col min="2" max="2" width="21.57421875" style="1" customWidth="1"/>
    <col min="3" max="3" width="23.140625" style="1" customWidth="1"/>
    <col min="4" max="4" width="16.140625" style="1" customWidth="1"/>
    <col min="5" max="5" width="18.421875" style="1" customWidth="1"/>
    <col min="6" max="13" width="14.421875" style="1" customWidth="1"/>
    <col min="14" max="18" width="0" style="1" hidden="1" customWidth="1"/>
    <col min="19" max="16384" width="14.421875" style="1" customWidth="1"/>
  </cols>
  <sheetData>
    <row r="2" spans="1:8" ht="12.75" customHeight="1">
      <c r="A2" s="2" t="s">
        <v>0</v>
      </c>
      <c r="B2" s="2"/>
      <c r="C2" s="2"/>
      <c r="D2" s="2"/>
      <c r="E2" s="2"/>
      <c r="G2" s="3" t="s">
        <v>1</v>
      </c>
      <c r="H2" s="3" t="s">
        <v>2</v>
      </c>
    </row>
    <row r="3" ht="12.75" customHeight="1">
      <c r="B3" s="3"/>
    </row>
    <row r="4" spans="2:7" ht="12.75" customHeight="1"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8</v>
      </c>
    </row>
    <row r="5" spans="2:7" ht="12.75" customHeight="1">
      <c r="B5" s="7" t="s">
        <v>9</v>
      </c>
      <c r="C5" s="5">
        <f>COUNTIF($F$21:$F$25,B5)</f>
        <v>0</v>
      </c>
      <c r="D5" s="5">
        <f>_xlfn.COUNTIFS($B$21:$B$25,B5,$F$21:$F$25,"pareggio")+_xlfn.COUNTIFS($C$21:$C$25,B5,$F$21:$F$25,"pareggio")</f>
        <v>0</v>
      </c>
      <c r="E5" s="8">
        <f>_xlfn.COUNTIFS($B$21:$B$25,B5,$F$21:$F$25,"&lt;&gt;pareggio",$F$21:$F$25,"&lt;&gt;"&amp;B5)+_xlfn.COUNTIFS($C$21:$C$25,B5,$F$21:$F$25,"&lt;&gt;pareggio",$F$21:$F$25,"&lt;&gt;"&amp;B5)-_xlfn.COUNTIFS($B$21:$B$25,B5,$F$21:$F$25,"")-_xlfn.COUNTIFS($C$21:$C$25,B5,$F$21:$F$25,"")</f>
        <v>0</v>
      </c>
      <c r="F5" s="5">
        <f>SUMIF($B$21:$B$25,B5,$D$21:$D$25)+SUMIF($C$21:$C$25,B5,$E$21:$E$25)-SUMIF($B$21:$B$25,B5,$E$21:$E$25)-SUMIF($C$21:$C$25,B5,$D$21:$D$25)</f>
        <v>0</v>
      </c>
      <c r="G5" s="5">
        <f>(C5*2)+D5</f>
        <v>0</v>
      </c>
    </row>
    <row r="6" spans="2:7" ht="12.75" customHeight="1">
      <c r="B6" s="7" t="s">
        <v>10</v>
      </c>
      <c r="C6" s="5">
        <f>COUNTIF($F$21:$F$25,B6)</f>
        <v>0</v>
      </c>
      <c r="D6" s="5">
        <f>_xlfn.COUNTIFS($B$21:$B$25,B6,$F$21:$F$25,"pareggio")+_xlfn.COUNTIFS($C$21:$C$25,B6,$F$21:$F$25,"pareggio")</f>
        <v>0</v>
      </c>
      <c r="E6" s="8">
        <f>_xlfn.COUNTIFS($B$21:$B$25,B6,$F$21:$F$25,"&lt;&gt;pareggio",$F$21:$F$25,"&lt;&gt;"&amp;B6)+_xlfn.COUNTIFS($C$21:$C$25,B6,$F$21:$F$25,"&lt;&gt;pareggio",$F$21:$F$25,"&lt;&gt;"&amp;B6)-_xlfn.COUNTIFS($B$21:$B$25,B6,$F$21:$F$25,"")-_xlfn.COUNTIFS($C$21:$C$25,B6,$F$21:$F$25,"")</f>
        <v>0</v>
      </c>
      <c r="F6" s="5">
        <f>SUMIF($B$21:$B$25,B6,$D$21:$D$25)+SUMIF($C$21:$C$25,B6,$E$21:$E$25)-SUMIF($B$21:$B$25,B6,$E$21:$E$25)-SUMIF($C$21:$C$25,B6,$D$21:$D$25)</f>
        <v>0</v>
      </c>
      <c r="G6" s="5">
        <f>(C6*2)+D6</f>
        <v>0</v>
      </c>
    </row>
    <row r="7" spans="2:7" ht="12.75" customHeight="1">
      <c r="B7" s="7" t="s">
        <v>11</v>
      </c>
      <c r="C7" s="5">
        <f>COUNTIF($F$21:$F$25,B7)</f>
        <v>0</v>
      </c>
      <c r="D7" s="5">
        <f>_xlfn.COUNTIFS($B$21:$B$25,B7,$F$21:$F$25,"pareggio")+_xlfn.COUNTIFS($C$21:$C$25,B7,$F$21:$F$25,"pareggio")</f>
        <v>0</v>
      </c>
      <c r="E7" s="8">
        <f>_xlfn.COUNTIFS($B$21:$B$25,B7,$F$21:$F$25,"&lt;&gt;pareggio",$F$21:$F$25,"&lt;&gt;"&amp;B7)+_xlfn.COUNTIFS($C$21:$C$25,B7,$F$21:$F$25,"&lt;&gt;pareggio",$F$21:$F$25,"&lt;&gt;"&amp;B7)-_xlfn.COUNTIFS($B$21:$B$25,B7,$F$21:$F$25,"")-_xlfn.COUNTIFS($C$21:$C$25,B7,$F$21:$F$25,"")</f>
        <v>0</v>
      </c>
      <c r="F7" s="5">
        <f>SUMIF($B$21:$B$25,B7,$D$21:$D$25)+SUMIF($C$21:$C$25,B7,$E$21:$E$25)-SUMIF($B$21:$B$25,B7,$E$21:$E$25)-SUMIF($C$21:$C$25,B7,$D$21:$D$25)</f>
        <v>0</v>
      </c>
      <c r="G7" s="5">
        <f>(C7*2)+D7</f>
        <v>0</v>
      </c>
    </row>
    <row r="8" spans="2:7" ht="12.75" customHeight="1">
      <c r="B8" s="7" t="s">
        <v>12</v>
      </c>
      <c r="C8" s="5">
        <f>COUNTIF($F$21:$F$25,B8)</f>
        <v>0</v>
      </c>
      <c r="D8" s="5">
        <f>_xlfn.COUNTIFS($B$21:$B$25,B8,$F$21:$F$25,"pareggio")+_xlfn.COUNTIFS($C$21:$C$25,B8,$F$21:$F$25,"pareggio")</f>
        <v>0</v>
      </c>
      <c r="E8" s="8">
        <f>_xlfn.COUNTIFS($B$21:$B$25,B8,$F$21:$F$25,"&lt;&gt;pareggio",$F$21:$F$25,"&lt;&gt;"&amp;B8)+_xlfn.COUNTIFS($C$21:$C$25,B8,$F$21:$F$25,"&lt;&gt;pareggio",$F$21:$F$25,"&lt;&gt;"&amp;B8)-_xlfn.COUNTIFS($B$21:$B$25,B8,$F$21:$F$25,"")-_xlfn.COUNTIFS($C$21:$C$25,B8,$F$21:$F$25,"")</f>
        <v>0</v>
      </c>
      <c r="F8" s="5">
        <f>SUMIF($B$21:$B$25,B8,$D$21:$D$25)+SUMIF($C$21:$C$25,B8,$E$21:$E$25)-SUMIF($B$21:$B$25,B8,$E$21:$E$25)-SUMIF($C$21:$C$25,B8,$D$21:$D$25)</f>
        <v>0</v>
      </c>
      <c r="G8" s="5">
        <f>(C8*2)+D8</f>
        <v>0</v>
      </c>
    </row>
    <row r="9" spans="2:10" ht="12.75" customHeight="1">
      <c r="B9" s="9"/>
      <c r="C9" s="10"/>
      <c r="D9" s="10"/>
      <c r="E9" s="10"/>
      <c r="F9" s="10"/>
      <c r="G9" s="11"/>
      <c r="I9" s="12"/>
      <c r="J9" s="12"/>
    </row>
    <row r="10" spans="2:10" ht="12.75" customHeight="1">
      <c r="B10" s="13" t="s">
        <v>13</v>
      </c>
      <c r="C10" s="5" t="s">
        <v>4</v>
      </c>
      <c r="D10" s="5" t="s">
        <v>5</v>
      </c>
      <c r="E10" s="5" t="s">
        <v>6</v>
      </c>
      <c r="F10" s="5" t="s">
        <v>7</v>
      </c>
      <c r="G10" s="14" t="s">
        <v>8</v>
      </c>
      <c r="I10" s="12"/>
      <c r="J10" s="12"/>
    </row>
    <row r="11" spans="2:10" ht="12.75" customHeight="1">
      <c r="B11" s="7" t="s">
        <v>14</v>
      </c>
      <c r="C11" s="5">
        <f>COUNTIF($F$30:$F$32,B11)</f>
        <v>0</v>
      </c>
      <c r="D11" s="5">
        <f>_xlfn.COUNTIFS($B$30:$B$32,B11,$F$30:$F$32,"pareggio")+_xlfn.COUNTIFS($C$30:$C$32,B11,$F$30:$F$32,"pareggio")</f>
        <v>0</v>
      </c>
      <c r="E11" s="8">
        <f>_xlfn.COUNTIFS($B$30:$B$32,B11,$F$30:$F$32,"&lt;&gt;pareggio",$F$30:$F$32,"&lt;&gt;"&amp;B11)+_xlfn.COUNTIFS($C$30:$C$32,B11,$F$30:$F$32,"&lt;&gt;pareggio",$F$30:$F$32,"&lt;&gt;"&amp;B11)-_xlfn.COUNTIFS($B$30:$B$32,B11,$F$30:$F$32,"")-_xlfn.COUNTIFS($C$30:$C$32,B11,$F$30:$F$32,"")</f>
        <v>0</v>
      </c>
      <c r="F11" s="5">
        <f>SUMIF($B$30:$B$32,B11,$D$30:$D$32)+SUMIF($C$30:$C$32,B11,$E$30:$E$32)-SUMIF($B$30:$B$32,B11,$E$30:$E$32)-SUMIF($C$30:$C$32,B11,$D$30:$D$32)</f>
        <v>0</v>
      </c>
      <c r="G11" s="5">
        <f>(C11*2)+D11</f>
        <v>0</v>
      </c>
      <c r="I11" s="12"/>
      <c r="J11" s="12"/>
    </row>
    <row r="12" spans="2:10" ht="12.75" customHeight="1">
      <c r="B12" s="7" t="s">
        <v>15</v>
      </c>
      <c r="C12" s="5">
        <f>COUNTIF($F$30:$F$32,B12)</f>
        <v>0</v>
      </c>
      <c r="D12" s="5">
        <f>_xlfn.COUNTIFS($B$30:$B$32,B12,$F$30:$F$32,"pareggio")+_xlfn.COUNTIFS($C$30:$C$32,B12,$F$30:$F$32,"pareggio")</f>
        <v>0</v>
      </c>
      <c r="E12" s="8">
        <f>_xlfn.COUNTIFS($B$30:$B$32,B12,$F$30:$F$32,"&lt;&gt;pareggio",$F$30:$F$32,"&lt;&gt;"&amp;B12)+_xlfn.COUNTIFS($C$30:$C$32,B12,$F$30:$F$32,"&lt;&gt;pareggio",$F$30:$F$32,"&lt;&gt;"&amp;B12)-_xlfn.COUNTIFS($B$30:$B$32,B12,$F$30:$F$32,"")-_xlfn.COUNTIFS($C$30:$C$32,B12,$F$30:$F$32,"")</f>
        <v>0</v>
      </c>
      <c r="F12" s="5">
        <f>SUMIF($B$30:$B$32,B12,$D$30:$D$32)+SUMIF($C$30:$C$32,B12,$E$30:$E$32)-SUMIF($B$30:$B$32,B12,$E$30:$E$32)-SUMIF($C$30:$C$32,B12,$D$30:$D$32)</f>
        <v>0</v>
      </c>
      <c r="G12" s="5">
        <f>(C12*2)+D12</f>
        <v>0</v>
      </c>
      <c r="J12" s="12"/>
    </row>
    <row r="13" spans="2:7" ht="12.75" customHeight="1">
      <c r="B13" s="7" t="s">
        <v>16</v>
      </c>
      <c r="C13" s="5">
        <f>COUNTIF($F$30:$F$32,B13)</f>
        <v>0</v>
      </c>
      <c r="D13" s="5">
        <f>_xlfn.COUNTIFS($B$30:$B$32,B13,$F$30:$F$32,"pareggio")+_xlfn.COUNTIFS($C$30:$C$32,B13,$F$30:$F$32,"pareggio")</f>
        <v>0</v>
      </c>
      <c r="E13" s="8">
        <f>_xlfn.COUNTIFS($B$30:$B$32,B13,$F$30:$F$32,"&lt;&gt;pareggio",$F$30:$F$32,"&lt;&gt;"&amp;B13)+_xlfn.COUNTIFS($C$30:$C$32,B13,$F$30:$F$32,"&lt;&gt;pareggio",$F$30:$F$32,"&lt;&gt;"&amp;B13)-_xlfn.COUNTIFS($B$30:$B$32,B13,$F$30:$F$32,"")-_xlfn.COUNTIFS($C$30:$C$32,B13,$F$30:$F$32,"")</f>
        <v>0</v>
      </c>
      <c r="F13" s="5">
        <f>SUMIF($B$30:$B$32,B13,$D$30:$D$32)+SUMIF($C$30:$C$32,B13,$E$30:$E$32)-SUMIF($B$30:$B$32,B13,$E$30:$E$32)-SUMIF($C$30:$C$32,B13,$D$30:$D$32)</f>
        <v>0</v>
      </c>
      <c r="G13" s="5">
        <f>(C13*2)+D13</f>
        <v>0</v>
      </c>
    </row>
    <row r="15" spans="2:7" ht="12.75" customHeight="1">
      <c r="B15" s="15" t="s">
        <v>17</v>
      </c>
      <c r="C15" s="5" t="s">
        <v>4</v>
      </c>
      <c r="D15" s="5" t="s">
        <v>5</v>
      </c>
      <c r="E15" s="5" t="s">
        <v>6</v>
      </c>
      <c r="F15" s="5" t="s">
        <v>7</v>
      </c>
      <c r="G15" s="16" t="s">
        <v>8</v>
      </c>
    </row>
    <row r="16" spans="2:7" ht="12.75" customHeight="1">
      <c r="B16" s="7" t="s">
        <v>18</v>
      </c>
      <c r="C16" s="5">
        <f>COUNTIF($F$36:$F$38,B16)</f>
        <v>0</v>
      </c>
      <c r="D16" s="5">
        <f>_xlfn.COUNTIFS($B$36:$B$38,B16,$F$36:$F$38,"pareggio")+_xlfn.COUNTIFS($C$36:$C$38,B16,$F$36:$F$38,"pareggio")</f>
        <v>0</v>
      </c>
      <c r="E16" s="8">
        <f>_xlfn.COUNTIFS($B$36:$B$38,B16,$F$36:$F$38,"&lt;&gt;pareggio",$F$36:$F$38,"&lt;&gt;"&amp;B16)+_xlfn.COUNTIFS($C$36:$C$38,B16,$F$36:$F$38,"&lt;&gt;pareggio",$F$36:$F$38,"&lt;&gt;"&amp;B16)-_xlfn.COUNTIFS($B$36:$B$38,B16,$F$36:$F$38,"")-_xlfn.COUNTIFS($C$36:$C$38,B16,$F$36:$F$38,"")</f>
        <v>0</v>
      </c>
      <c r="F16" s="5">
        <f>SUMIF($B$36:$B$38,B16,$D$36:$D$38)+SUMIF($C$36:$C$38,B16,$E$36:$E$38)-SUMIF($B$36:$B$38,B16,$E$36:$E$38)-SUMIF($C$36:$C$38,B16,$D$36:$D$38)</f>
        <v>0</v>
      </c>
      <c r="G16" s="5">
        <f>(C16*2)+D16</f>
        <v>0</v>
      </c>
    </row>
    <row r="17" spans="2:7" ht="12.75" customHeight="1">
      <c r="B17" s="7" t="s">
        <v>19</v>
      </c>
      <c r="C17" s="5">
        <f>COUNTIF($F$36:$F$38,B17)</f>
        <v>0</v>
      </c>
      <c r="D17" s="5">
        <f>_xlfn.COUNTIFS($B$36:$B$38,B17,$F$36:$F$38,"pareggio")+_xlfn.COUNTIFS($C$36:$C$38,B17,$F$36:$F$38,"pareggio")</f>
        <v>0</v>
      </c>
      <c r="E17" s="8">
        <f>_xlfn.COUNTIFS($B$36:$B$38,B17,$F$36:$F$38,"&lt;&gt;pareggio",$F$36:$F$38,"&lt;&gt;"&amp;B17)+_xlfn.COUNTIFS($C$36:$C$38,B17,$F$36:$F$38,"&lt;&gt;pareggio",$F$36:$F$38,"&lt;&gt;"&amp;B17)-_xlfn.COUNTIFS($B$36:$B$38,B17,$F$36:$F$38,"")-_xlfn.COUNTIFS($C$36:$C$38,B17,$F$36:$F$38,"")</f>
        <v>0</v>
      </c>
      <c r="F17" s="5">
        <f>SUMIF($B$36:$B$38,B17,$D$36:$D$38)+SUMIF($C$36:$C$38,B17,$E$36:$E$38)-SUMIF($B$36:$B$38,B17,$E$36:$E$38)-SUMIF($C$36:$C$38,B17,$D$36:$D$38)</f>
        <v>0</v>
      </c>
      <c r="G17" s="5">
        <f>(C17*2)+D17</f>
        <v>0</v>
      </c>
    </row>
    <row r="18" spans="2:7" ht="12.75" customHeight="1">
      <c r="B18" s="7" t="s">
        <v>20</v>
      </c>
      <c r="C18" s="5">
        <f>COUNTIF($F$36:$F$38,B18)</f>
        <v>0</v>
      </c>
      <c r="D18" s="5">
        <f>_xlfn.COUNTIFS($B$36:$B$38,B18,$F$36:$F$38,"pareggio")+_xlfn.COUNTIFS($C$36:$C$38,B18,$F$36:$F$38,"pareggio")</f>
        <v>0</v>
      </c>
      <c r="E18" s="8">
        <f>_xlfn.COUNTIFS($B$36:$B$38,B18,$F$36:$F$38,"&lt;&gt;pareggio",$F$36:$F$38,"&lt;&gt;"&amp;B18)+_xlfn.COUNTIFS($C$36:$C$38,B18,$F$36:$F$38,"&lt;&gt;pareggio",$F$36:$F$38,"&lt;&gt;"&amp;B18)-_xlfn.COUNTIFS($B$36:$B$38,B18,$F$36:$F$38,"")-_xlfn.COUNTIFS($C$36:$C$38,B18,$F$36:$F$38,"")</f>
        <v>0</v>
      </c>
      <c r="F18" s="5">
        <f>SUMIF($B$36:$B$38,B18,$D$36:$D$38)+SUMIF($C$36:$C$38,B18,$E$36:$E$38)-SUMIF($B$36:$B$38,B18,$E$36:$E$38)-SUMIF($C$36:$C$38,B18,$D$36:$D$38)</f>
        <v>0</v>
      </c>
      <c r="G18" s="5">
        <f>(C18*2)+D18</f>
        <v>0</v>
      </c>
    </row>
    <row r="20" ht="12.75" customHeight="1">
      <c r="G20" s="3" t="s">
        <v>21</v>
      </c>
    </row>
    <row r="21" spans="2:7" ht="12.75" customHeight="1">
      <c r="B21" s="17" t="s">
        <v>22</v>
      </c>
      <c r="C21" s="17"/>
      <c r="D21" s="17"/>
      <c r="E21" s="17"/>
      <c r="G21" s="3" t="s">
        <v>23</v>
      </c>
    </row>
    <row r="22" spans="1:7" ht="12.75" customHeight="1">
      <c r="A22" s="5" t="s">
        <v>24</v>
      </c>
      <c r="B22" s="6" t="s">
        <v>25</v>
      </c>
      <c r="C22" s="6" t="s">
        <v>26</v>
      </c>
      <c r="D22" s="6" t="s">
        <v>27</v>
      </c>
      <c r="E22" s="6" t="s">
        <v>28</v>
      </c>
      <c r="F22" s="5" t="s">
        <v>29</v>
      </c>
      <c r="G22" s="3" t="s">
        <v>30</v>
      </c>
    </row>
    <row r="23" spans="1:6" ht="12.75" customHeight="1">
      <c r="A23" s="18">
        <v>0.4166666666666667</v>
      </c>
      <c r="B23" s="19" t="str">
        <f>B5</f>
        <v>A</v>
      </c>
      <c r="C23" s="19" t="str">
        <f>B6</f>
        <v>B</v>
      </c>
      <c r="D23" s="20"/>
      <c r="E23" s="20"/>
      <c r="F23" s="21">
        <f>IF(D23&gt;E23,B23,IF(E23&gt;D23,C23,IF(D23&lt;&gt;"","pareggio","")))</f>
      </c>
    </row>
    <row r="24" spans="1:7" ht="12.75" customHeight="1">
      <c r="A24" s="22">
        <f>A23+TIMEVALUE("00.15.00")</f>
        <v>0.42708333333333337</v>
      </c>
      <c r="B24" s="19" t="str">
        <f>B7</f>
        <v>C</v>
      </c>
      <c r="C24" s="19" t="str">
        <f>B8</f>
        <v>D</v>
      </c>
      <c r="D24" s="20"/>
      <c r="E24" s="20"/>
      <c r="F24" s="21">
        <f>IF(D24&gt;E24,B24,IF(E24&gt;D24,C24,IF(D24&lt;&gt;"","pareggio","")))</f>
      </c>
      <c r="G24" s="3" t="s">
        <v>31</v>
      </c>
    </row>
    <row r="25" spans="1:7" ht="12.75" customHeight="1">
      <c r="A25" s="22">
        <f>A24+TIMEVALUE("00.15.00")</f>
        <v>0.43750000000000006</v>
      </c>
      <c r="B25" s="23" t="str">
        <f>IF($F$23&lt;&gt;"",$F$23,"Vincente 1")</f>
        <v>Vincente 1</v>
      </c>
      <c r="C25" s="24" t="str">
        <f>IF($F$24&lt;&gt;"",$F$24,"Vincente 2")</f>
        <v>Vincente 2</v>
      </c>
      <c r="D25" s="20"/>
      <c r="E25" s="20"/>
      <c r="F25" s="21">
        <f>IF(D25&gt;E25,B25,IF(E25&gt;D25,C25,IF(D25&lt;&gt;"","pareggio","")))</f>
      </c>
      <c r="G25" s="3" t="s">
        <v>32</v>
      </c>
    </row>
    <row r="26" spans="1:6" ht="12.75" customHeight="1">
      <c r="A26" s="22">
        <f>A25+TIMEVALUE("00.15.00")</f>
        <v>0.44791666666666674</v>
      </c>
      <c r="B26" s="25" t="str">
        <f>IF(B25&lt;&gt;"Vincente 1",IF(B25=B23,C23,B23),"Perdente 1")</f>
        <v>Perdente 1</v>
      </c>
      <c r="C26" s="26" t="str">
        <f>IF(C25&lt;&gt;"Vincente 2",IF(C25=C24,B24,C24),"Perdente 2")</f>
        <v>Perdente 2</v>
      </c>
      <c r="D26" s="20"/>
      <c r="E26" s="20"/>
      <c r="F26" s="21">
        <f>IF(D26&gt;E26,B26,IF(E26&gt;D26,C26,IF(D26&lt;&gt;"","pareggio","")))</f>
      </c>
    </row>
    <row r="28" spans="2:5" ht="12.75" customHeight="1">
      <c r="B28" s="17" t="s">
        <v>33</v>
      </c>
      <c r="C28" s="17"/>
      <c r="D28" s="17"/>
      <c r="E28" s="17"/>
    </row>
    <row r="29" spans="1:6" ht="12.75" customHeight="1">
      <c r="A29" s="5" t="s">
        <v>24</v>
      </c>
      <c r="B29" s="6" t="s">
        <v>25</v>
      </c>
      <c r="C29" s="6" t="s">
        <v>26</v>
      </c>
      <c r="D29" s="6" t="s">
        <v>27</v>
      </c>
      <c r="E29" s="6" t="s">
        <v>28</v>
      </c>
      <c r="F29" s="5" t="s">
        <v>29</v>
      </c>
    </row>
    <row r="30" spans="1:6" ht="12.75" customHeight="1">
      <c r="A30" s="22">
        <f>A23</f>
        <v>0.4166666666666667</v>
      </c>
      <c r="B30" s="19" t="str">
        <f>B11</f>
        <v>E</v>
      </c>
      <c r="C30" s="19" t="str">
        <f>B12</f>
        <v>F</v>
      </c>
      <c r="D30" s="20"/>
      <c r="E30" s="20"/>
      <c r="F30" s="21">
        <f>IF(D30&gt;E30,B30,IF(E30&gt;D30,C30,IF(D30&lt;&gt;"","pareggio","")))</f>
      </c>
    </row>
    <row r="31" spans="1:6" ht="12.75" customHeight="1">
      <c r="A31" s="22">
        <f>A24</f>
        <v>0.42708333333333337</v>
      </c>
      <c r="B31" s="19" t="str">
        <f>B12</f>
        <v>F</v>
      </c>
      <c r="C31" s="19" t="str">
        <f>B13</f>
        <v>G</v>
      </c>
      <c r="D31" s="20"/>
      <c r="E31" s="20"/>
      <c r="F31" s="21">
        <f>IF(D31&gt;E31,B31,IF(E31&gt;D31,C31,IF(D31&lt;&gt;"","pareggio","")))</f>
      </c>
    </row>
    <row r="32" spans="1:6" ht="12.75" customHeight="1">
      <c r="A32" s="22">
        <f>A25</f>
        <v>0.43750000000000006</v>
      </c>
      <c r="B32" s="19" t="str">
        <f>B11</f>
        <v>E</v>
      </c>
      <c r="C32" s="19" t="str">
        <f>B13</f>
        <v>G</v>
      </c>
      <c r="D32" s="20"/>
      <c r="E32" s="20"/>
      <c r="F32" s="21">
        <f>IF(D32&gt;E32,B32,IF(E32&gt;D32,C32,IF(D32&lt;&gt;"","pareggio","")))</f>
      </c>
    </row>
    <row r="34" spans="2:5" ht="12.75" customHeight="1">
      <c r="B34" s="17" t="s">
        <v>34</v>
      </c>
      <c r="C34" s="17"/>
      <c r="D34" s="17"/>
      <c r="E34" s="17"/>
    </row>
    <row r="35" spans="1:6" ht="12.75" customHeight="1">
      <c r="A35" s="5" t="s">
        <v>24</v>
      </c>
      <c r="B35" s="6" t="s">
        <v>25</v>
      </c>
      <c r="C35" s="6" t="s">
        <v>26</v>
      </c>
      <c r="D35" s="6" t="s">
        <v>27</v>
      </c>
      <c r="E35" s="6" t="s">
        <v>28</v>
      </c>
      <c r="F35" s="5" t="s">
        <v>29</v>
      </c>
    </row>
    <row r="36" spans="1:6" ht="12.75" customHeight="1">
      <c r="A36" s="22">
        <f>A24</f>
        <v>0.42708333333333337</v>
      </c>
      <c r="B36" s="19" t="str">
        <f>B16</f>
        <v>H</v>
      </c>
      <c r="C36" s="19" t="str">
        <f>B17</f>
        <v>I</v>
      </c>
      <c r="D36" s="20"/>
      <c r="E36" s="20"/>
      <c r="F36" s="21">
        <f>IF(D36&gt;E36,B36,IF(E36&gt;D36,C36,IF(D36&lt;&gt;"","pareggio","")))</f>
      </c>
    </row>
    <row r="37" spans="1:6" ht="12.75" customHeight="1">
      <c r="A37" s="22">
        <f>A25</f>
        <v>0.43750000000000006</v>
      </c>
      <c r="B37" s="19" t="str">
        <f>B17</f>
        <v>I</v>
      </c>
      <c r="C37" s="19" t="str">
        <f>B18</f>
        <v>L</v>
      </c>
      <c r="D37" s="20"/>
      <c r="E37" s="20"/>
      <c r="F37" s="21">
        <f>IF(D37&gt;E37,B37,IF(E37&gt;D37,C37,IF(D37&lt;&gt;"","pareggio","")))</f>
      </c>
    </row>
    <row r="38" spans="1:6" ht="12.75" customHeight="1">
      <c r="A38" s="22">
        <f>A26</f>
        <v>0.44791666666666674</v>
      </c>
      <c r="B38" s="19" t="str">
        <f>B16</f>
        <v>H</v>
      </c>
      <c r="C38" s="19" t="str">
        <f>B18</f>
        <v>L</v>
      </c>
      <c r="D38" s="20"/>
      <c r="E38" s="20"/>
      <c r="F38" s="21">
        <f>IF(D38&gt;E38,B38,IF(E38&gt;D38,C38,IF(D38&lt;&gt;"","pareggio","")))</f>
      </c>
    </row>
    <row r="40" spans="1:7" ht="12.75" customHeight="1">
      <c r="A40" s="2" t="s">
        <v>35</v>
      </c>
      <c r="B40" s="2"/>
      <c r="C40" s="2"/>
      <c r="D40" s="2"/>
      <c r="E40" s="2"/>
      <c r="G40" s="3"/>
    </row>
    <row r="41" ht="12.75" customHeight="1">
      <c r="B41"/>
    </row>
    <row r="42" spans="1:7" ht="12.75" customHeight="1">
      <c r="A42" s="3" t="s">
        <v>36</v>
      </c>
      <c r="B42" s="27" t="s">
        <v>37</v>
      </c>
      <c r="C42" s="5" t="s">
        <v>4</v>
      </c>
      <c r="D42" s="5" t="s">
        <v>5</v>
      </c>
      <c r="E42" s="5" t="s">
        <v>6</v>
      </c>
      <c r="F42" s="5" t="s">
        <v>7</v>
      </c>
      <c r="G42" s="6" t="s">
        <v>8</v>
      </c>
    </row>
    <row r="43" spans="1:7" ht="12.75" customHeight="1">
      <c r="A43" s="3" t="s">
        <v>38</v>
      </c>
      <c r="B43" s="7" t="s">
        <v>39</v>
      </c>
      <c r="C43" s="5">
        <f>COUNTIF($F$61:$F$63,B43)</f>
        <v>0</v>
      </c>
      <c r="D43" s="5">
        <f>_xlfn.COUNTIFS($B$61:$B$63,B43,$F$61:$F$63,"pareggio")+_xlfn.COUNTIFS($C$61:$C$63,B43,$F$61:$F$63,"pareggio")</f>
        <v>0</v>
      </c>
      <c r="E43" s="8">
        <f>_xlfn.COUNTIFS($B$61:$B$63,B43,$F$61:$F$63,"&lt;&gt;pareggio",$F$61:$F$63,"&lt;&gt;"&amp;B43)+_xlfn.COUNTIFS($C$61:$C$63,B43,$F$61:$F$63,"&lt;&gt;pareggio",$F$61:$F$63,"&lt;&gt;"&amp;B43)-_xlfn.COUNTIFS($B$61:$B$63,B43,$F$61:$F$63,"")-_xlfn.COUNTIFS($C$61:$C$63,B43,$F$61:$F$63,"")</f>
        <v>0</v>
      </c>
      <c r="F43" s="5">
        <f>SUMIF($B$61:$B$63,B43,$D$61:$D$63)+SUMIF($C$61:$C$63,B43,$E$61:$E$63)-SUMIF($B$61:$B$63,B43,$E$61:$E$63)-SUMIF($C$61:$C$63,B43,$D$61:$D$63)</f>
        <v>0</v>
      </c>
      <c r="G43" s="5">
        <f>(C43*2)+D43</f>
        <v>0</v>
      </c>
    </row>
    <row r="44" spans="2:7" ht="12.75" customHeight="1">
      <c r="B44" s="7" t="s">
        <v>40</v>
      </c>
      <c r="C44" s="5">
        <f>COUNTIF($F$61:$F$63,B44)</f>
        <v>0</v>
      </c>
      <c r="D44" s="5">
        <f>_xlfn.COUNTIFS($B$61:$B$63,B44,$F$61:$F$63,"pareggio")+_xlfn.COUNTIFS($C$61:$C$63,B44,$F$61:$F$63,"pareggio")</f>
        <v>0</v>
      </c>
      <c r="E44" s="8">
        <f>_xlfn.COUNTIFS($B$61:$B$63,B44,$F$61:$F$63,"&lt;&gt;pareggio",$F$61:$F$63,"&lt;&gt;"&amp;B44)+_xlfn.COUNTIFS($C$61:$C$63,B44,$F$61:$F$63,"&lt;&gt;pareggio",$F$61:$F$63,"&lt;&gt;"&amp;B44)-_xlfn.COUNTIFS($B$61:$B$63,B44,$F$61:$F$63,"")-_xlfn.COUNTIFS($C$61:$C$63,B44,$F$61:$F$63,"")</f>
        <v>0</v>
      </c>
      <c r="F44" s="5">
        <f>SUMIF($B$61:$B$63,B44,$D$61:$D$63)+SUMIF($C$61:$C$63,B44,$E$61:$E$63)-SUMIF($B$61:$B$63,B44,$E$61:$E$63)-SUMIF($C$61:$C$63,B44,$D$61:$D$63)</f>
        <v>0</v>
      </c>
      <c r="G44" s="5">
        <f>(C44*2)+D44</f>
        <v>0</v>
      </c>
    </row>
    <row r="45" spans="2:7" ht="12.75" customHeight="1">
      <c r="B45" s="7" t="s">
        <v>41</v>
      </c>
      <c r="C45" s="5">
        <f>COUNTIF($F$61:$F$63,B45)</f>
        <v>0</v>
      </c>
      <c r="D45" s="5">
        <f>_xlfn.COUNTIFS($B$61:$B$63,B45,$F$61:$F$63,"pareggio")+_xlfn.COUNTIFS($C$61:$C$63,B45,$F$61:$F$63,"pareggio")</f>
        <v>0</v>
      </c>
      <c r="E45" s="8">
        <f>_xlfn.COUNTIFS($B$61:$B$63,B45,$F$61:$F$63,"&lt;&gt;pareggio",$F$61:$F$63,"&lt;&gt;"&amp;B45)+_xlfn.COUNTIFS($C$61:$C$63,B45,$F$61:$F$63,"&lt;&gt;pareggio",$F$61:$F$63,"&lt;&gt;"&amp;B45)-_xlfn.COUNTIFS($B$61:$B$63,B45,$F$61:$F$63,"")-_xlfn.COUNTIFS($C$61:$C$63,B45,$F$61:$F$63,"")</f>
        <v>0</v>
      </c>
      <c r="F45" s="5">
        <f>SUMIF($B$61:$B$63,B45,$D$61:$D$63)+SUMIF($C$61:$C$63,B45,$E$61:$E$63)-SUMIF($B$61:$B$63,B45,$E$61:$E$63)-SUMIF($C$61:$C$63,B45,$D$61:$D$63)</f>
        <v>0</v>
      </c>
      <c r="G45" s="5">
        <f>(C45*2)+D45</f>
        <v>0</v>
      </c>
    </row>
    <row r="46" spans="2:7" ht="12.75" customHeight="1">
      <c r="B46" s="7" t="s">
        <v>42</v>
      </c>
      <c r="C46" s="5">
        <f>COUNTIF($F$61:$F$63,B46)</f>
        <v>0</v>
      </c>
      <c r="D46" s="5">
        <f>_xlfn.COUNTIFS($B$61:$B$63,B46,$F$61:$F$63,"pareggio")+_xlfn.COUNTIFS($C$61:$C$63,B46,$F$61:$F$63,"pareggio")</f>
        <v>0</v>
      </c>
      <c r="E46" s="8">
        <f>_xlfn.COUNTIFS($B$61:$B$63,B46,$F$61:$F$63,"&lt;&gt;pareggio",$F$61:$F$63,"&lt;&gt;"&amp;B46)+_xlfn.COUNTIFS($C$61:$C$63,B46,$F$61:$F$63,"&lt;&gt;pareggio",$F$61:$F$63,"&lt;&gt;"&amp;B46)-_xlfn.COUNTIFS($B$61:$B$63,B46,$F$61:$F$63,"")-_xlfn.COUNTIFS($C$61:$C$63,B46,$F$61:$F$63,"")</f>
        <v>0</v>
      </c>
      <c r="F46" s="5">
        <f>SUMIF($B$61:$B$63,B46,$D$61:$D$63)+SUMIF($C$61:$C$63,B46,$E$61:$E$63)-SUMIF($B$61:$B$63,B46,$E$61:$E$63)-SUMIF($C$61:$C$63,B46,$D$61:$D$63)</f>
        <v>0</v>
      </c>
      <c r="G46" s="5">
        <f>(C46*2)+D46</f>
        <v>0</v>
      </c>
    </row>
    <row r="48" spans="1:7" ht="12.75" customHeight="1">
      <c r="A48" s="3" t="s">
        <v>36</v>
      </c>
      <c r="B48" s="4" t="s">
        <v>43</v>
      </c>
      <c r="C48" s="5" t="s">
        <v>4</v>
      </c>
      <c r="D48" s="5" t="s">
        <v>5</v>
      </c>
      <c r="E48" s="5" t="s">
        <v>6</v>
      </c>
      <c r="F48" s="5" t="s">
        <v>7</v>
      </c>
      <c r="G48" s="6" t="s">
        <v>8</v>
      </c>
    </row>
    <row r="49" spans="1:7" ht="12.75" customHeight="1">
      <c r="A49" s="3" t="s">
        <v>44</v>
      </c>
      <c r="B49" s="7" t="s">
        <v>45</v>
      </c>
      <c r="C49" s="5">
        <f>COUNTIF($F$68:$F$70,B49)</f>
        <v>0</v>
      </c>
      <c r="D49" s="5">
        <f>_xlfn.COUNTIFS($B$68:$B$70,B49,$F$68:$F$70,"pareggio")+_xlfn.COUNTIFS($C$68:$C$70,B49,$F$68:$F$70,"pareggio")</f>
        <v>0</v>
      </c>
      <c r="E49" s="8">
        <f>_xlfn.COUNTIFS($B$68:$B$70,B49,$F$68:$F$70,"&lt;&gt;pareggio",$F$68:$F$70,"&lt;&gt;"&amp;B49)+_xlfn.COUNTIFS($C$68:$C$70,B49,$F$68:$F$70,"&lt;&gt;pareggio",$F$68:$F$70,"&lt;&gt;"&amp;B49)-_xlfn.COUNTIFS($B$68:$B$70,B49,$F$68:$F$70,"")-_xlfn.COUNTIFS($C$68:$C$70,B49,$F$68:$F$70,"")</f>
        <v>0</v>
      </c>
      <c r="F49" s="5">
        <f>SUMIF($B$68:$B$70,B49,$D$68:$D$70)+SUMIF($C$68:$C$70,B49,$E$68:$E$70)-SUMIF($B$68:$B$70,B49,$E$68:$E$70)-SUMIF($C$68:$C$70,B49,$D$68:$D$70)</f>
        <v>0</v>
      </c>
      <c r="G49" s="5">
        <f>(C49*2)+D49</f>
        <v>0</v>
      </c>
    </row>
    <row r="50" spans="2:7" ht="12.75" customHeight="1">
      <c r="B50" s="7" t="s">
        <v>46</v>
      </c>
      <c r="C50" s="5">
        <f>COUNTIF($F$68:$F$70,B50)</f>
        <v>0</v>
      </c>
      <c r="D50" s="5">
        <f>_xlfn.COUNTIFS($B$68:$B$70,B50,$F$68:$F$70,"pareggio")+_xlfn.COUNTIFS($C$68:$C$70,B50,$F$68:$F$70,"pareggio")</f>
        <v>0</v>
      </c>
      <c r="E50" s="8">
        <f>_xlfn.COUNTIFS($B$68:$B$70,B50,$F$68:$F$70,"&lt;&gt;pareggio",$F$68:$F$70,"&lt;&gt;"&amp;B50)+_xlfn.COUNTIFS($C$68:$C$70,B50,$F$68:$F$70,"&lt;&gt;pareggio",$F$68:$F$70,"&lt;&gt;"&amp;B50)-_xlfn.COUNTIFS($B$68:$B$70,B50,$F$68:$F$70,"")-_xlfn.COUNTIFS($C$68:$C$70,B50,$F$68:$F$70,"")</f>
        <v>0</v>
      </c>
      <c r="F50" s="5">
        <f>SUMIF($B$68:$B$70,B50,$D$68:$D$70)+SUMIF($C$68:$C$70,B50,$E$68:$E$70)-SUMIF($B$68:$B$70,B50,$E$68:$E$70)-SUMIF($C$68:$C$70,B50,$D$68:$D$70)</f>
        <v>0</v>
      </c>
      <c r="G50" s="5">
        <f>(C50*2)+D50</f>
        <v>0</v>
      </c>
    </row>
    <row r="51" spans="2:7" ht="12.75" customHeight="1">
      <c r="B51" s="7" t="s">
        <v>47</v>
      </c>
      <c r="C51" s="5">
        <f>COUNTIF($F$68:$F$70,B51)</f>
        <v>0</v>
      </c>
      <c r="D51" s="5">
        <f>_xlfn.COUNTIFS($B$68:$B$70,B51,$F$68:$F$70,"pareggio")+_xlfn.COUNTIFS($C$68:$C$70,B51,$F$68:$F$70,"pareggio")</f>
        <v>0</v>
      </c>
      <c r="E51" s="8">
        <f>_xlfn.COUNTIFS($B$68:$B$70,B51,$F$68:$F$70,"&lt;&gt;pareggio",$F$68:$F$70,"&lt;&gt;"&amp;B51)+_xlfn.COUNTIFS($C$68:$C$70,B51,$F$68:$F$70,"&lt;&gt;pareggio",$F$68:$F$70,"&lt;&gt;"&amp;B51)-_xlfn.COUNTIFS($B$68:$B$70,B51,$F$68:$F$70,"")-_xlfn.COUNTIFS($C$68:$C$70,B51,$F$68:$F$70,"")</f>
        <v>0</v>
      </c>
      <c r="F51" s="5">
        <f>SUMIF($B$68:$B$70,B51,$D$68:$D$70)+SUMIF($C$68:$C$70,B51,$E$68:$E$70)-SUMIF($B$68:$B$70,B51,$E$68:$E$70)-SUMIF($C$68:$C$70,B51,$D$68:$D$70)</f>
        <v>0</v>
      </c>
      <c r="G51" s="5">
        <f>(C51*2)+D51</f>
        <v>0</v>
      </c>
    </row>
    <row r="53" spans="1:7" ht="12.75" customHeight="1">
      <c r="A53" s="3" t="s">
        <v>36</v>
      </c>
      <c r="B53" s="28" t="s">
        <v>48</v>
      </c>
      <c r="C53" s="5" t="s">
        <v>4</v>
      </c>
      <c r="D53" s="5" t="s">
        <v>5</v>
      </c>
      <c r="E53" s="5" t="s">
        <v>6</v>
      </c>
      <c r="F53" s="5" t="s">
        <v>7</v>
      </c>
      <c r="G53" s="6" t="s">
        <v>8</v>
      </c>
    </row>
    <row r="54" spans="1:7" ht="12.75" customHeight="1">
      <c r="A54" s="3" t="s">
        <v>49</v>
      </c>
      <c r="B54" s="7" t="s">
        <v>50</v>
      </c>
      <c r="C54" s="5">
        <f>COUNTIF($F$74:$F$76,B54)</f>
        <v>0</v>
      </c>
      <c r="D54" s="5">
        <f>_xlfn.COUNTIFS($B$74:$B$76,B54,$F$74:$F$76,"pareggio")+_xlfn.COUNTIFS($C$74:$C$76,B54,$F$74:$F$76,"pareggio")</f>
        <v>0</v>
      </c>
      <c r="E54" s="8">
        <f>_xlfn.COUNTIFS($B$74:$B$76,B54,$F$74:$F$76,"&lt;&gt;pareggio",$F$74:$F$76,"&lt;&gt;"&amp;B54)+_xlfn.COUNTIFS($C$74:$C$76,B54,$F$74:$F$76,"&lt;&gt;pareggio",$F$74:$F$76,"&lt;&gt;"&amp;B54)-_xlfn.COUNTIFS($B$74:$B$76,B54,$F$74:$F$76,"")-_xlfn.COUNTIFS($C$74:$C$76,B54,$F$74:$F$76,"")</f>
        <v>0</v>
      </c>
      <c r="F54" s="5">
        <f>SUMIF($B$74:$B$76,B54,$D$74:$D$76)+SUMIF($C$74:$C$76,B54,$E$74:$E$76)-SUMIF($B$74:$B$76,B54,$E$74:$E$76)-SUMIF($C$74:$C$76,B54,$D$74:$D$76)</f>
        <v>0</v>
      </c>
      <c r="G54" s="5">
        <f>(C54*2)+D54</f>
        <v>0</v>
      </c>
    </row>
    <row r="55" spans="2:7" ht="12.75" customHeight="1">
      <c r="B55" s="7" t="s">
        <v>51</v>
      </c>
      <c r="C55" s="5">
        <f>COUNTIF($F$74:$F$76,B55)</f>
        <v>0</v>
      </c>
      <c r="D55" s="5">
        <f>_xlfn.COUNTIFS($B$74:$B$76,B55,$F$74:$F$76,"pareggio")+_xlfn.COUNTIFS($C$74:$C$76,B55,$F$74:$F$76,"pareggio")</f>
        <v>0</v>
      </c>
      <c r="E55" s="8">
        <f>_xlfn.COUNTIFS($B$74:$B$76,B55,$F$74:$F$76,"&lt;&gt;pareggio",$F$74:$F$76,"&lt;&gt;"&amp;B55)+_xlfn.COUNTIFS($C$74:$C$76,B55,$F$74:$F$76,"&lt;&gt;pareggio",$F$74:$F$76,"&lt;&gt;"&amp;B55)-_xlfn.COUNTIFS($B$74:$B$76,B55,$F$74:$F$76,"")-_xlfn.COUNTIFS($C$74:$C$76,B55,$F$74:$F$76,"")</f>
        <v>0</v>
      </c>
      <c r="F55" s="5">
        <f>SUMIF($B$74:$B$76,B55,$D$74:$D$76)+SUMIF($C$74:$C$76,B55,$E$74:$E$76)-SUMIF($B$74:$B$76,B55,$E$74:$E$76)-SUMIF($C$74:$C$76,B55,$D$74:$D$76)</f>
        <v>0</v>
      </c>
      <c r="G55" s="5">
        <f>(C55*2)+D55</f>
        <v>0</v>
      </c>
    </row>
    <row r="56" spans="2:7" ht="12.75" customHeight="1">
      <c r="B56" s="7" t="s">
        <v>52</v>
      </c>
      <c r="C56" s="5">
        <f>COUNTIF($F$74:$F$76,B56)</f>
        <v>0</v>
      </c>
      <c r="D56" s="5">
        <f>_xlfn.COUNTIFS($B$74:$B$76,B56,$F$74:$F$76,"pareggio")+_xlfn.COUNTIFS($C$74:$C$76,B56,$F$74:$F$76,"pareggio")</f>
        <v>0</v>
      </c>
      <c r="E56" s="8">
        <f>_xlfn.COUNTIFS($B$74:$B$76,B56,$F$74:$F$76,"&lt;&gt;pareggio",$F$74:$F$76,"&lt;&gt;"&amp;B56)+_xlfn.COUNTIFS($C$74:$C$76,B56,$F$74:$F$76,"&lt;&gt;pareggio",$F$74:$F$76,"&lt;&gt;"&amp;B56)-_xlfn.COUNTIFS($B$74:$B$76,B56,$F$74:$F$76,"")-_xlfn.COUNTIFS($C$74:$C$76,B56,$F$74:$F$76,"")</f>
        <v>0</v>
      </c>
      <c r="F56" s="5">
        <f>SUMIF($B$74:$B$76,B56,$D$74:$D$76)+SUMIF($C$74:$C$76,B56,$E$74:$E$76)-SUMIF($B$74:$B$76,B56,$E$74:$E$76)-SUMIF($C$74:$C$76,B56,$D$74:$D$76)</f>
        <v>0</v>
      </c>
      <c r="G56" s="5">
        <f>(C56*2)+D56</f>
        <v>0</v>
      </c>
    </row>
    <row r="59" spans="2:7" ht="12.75" customHeight="1">
      <c r="B59" s="17" t="s">
        <v>22</v>
      </c>
      <c r="C59" s="17"/>
      <c r="D59" s="17"/>
      <c r="E59" s="17"/>
      <c r="G59" s="3"/>
    </row>
    <row r="60" spans="1:6" ht="12.75" customHeight="1">
      <c r="A60" s="5" t="s">
        <v>24</v>
      </c>
      <c r="B60" s="6" t="s">
        <v>25</v>
      </c>
      <c r="C60" s="6" t="s">
        <v>26</v>
      </c>
      <c r="D60" s="6" t="s">
        <v>27</v>
      </c>
      <c r="E60" s="6" t="s">
        <v>28</v>
      </c>
      <c r="F60" s="5" t="s">
        <v>29</v>
      </c>
    </row>
    <row r="61" spans="1:6" ht="12.75" customHeight="1">
      <c r="A61" s="18">
        <v>0.4652777777777778</v>
      </c>
      <c r="B61" s="19" t="str">
        <f>B43</f>
        <v>Arancio 1</v>
      </c>
      <c r="C61" s="19" t="str">
        <f>B45</f>
        <v>Arancio 3</v>
      </c>
      <c r="D61" s="20"/>
      <c r="E61" s="20"/>
      <c r="F61" s="21">
        <f>IF(D61&gt;E61,B61,IF(E61&gt;D61,C61,IF(D61&lt;&gt;"","pareggio","")))</f>
      </c>
    </row>
    <row r="62" spans="1:6" ht="12.75" customHeight="1">
      <c r="A62" s="22">
        <f>A61+TIMEVALUE("00.15.00")</f>
        <v>0.4756944444444445</v>
      </c>
      <c r="B62" s="19" t="str">
        <f>B44</f>
        <v>Arancio 2</v>
      </c>
      <c r="C62" s="19" t="str">
        <f>B46</f>
        <v>Arancio 4</v>
      </c>
      <c r="D62" s="20"/>
      <c r="E62" s="20"/>
      <c r="F62" s="21">
        <f>IF(D62&gt;E62,B62,IF(E62&gt;D62,C62,IF(D62&lt;&gt;"","pareggio","")))</f>
      </c>
    </row>
    <row r="63" spans="1:6" ht="12.75" customHeight="1">
      <c r="A63" s="22">
        <f>A62+TIMEVALUE("00.15.00")</f>
        <v>0.48611111111111116</v>
      </c>
      <c r="B63" s="23" t="str">
        <f>IF($F$61&lt;&gt;"",$F$61,"Vincente 1")</f>
        <v>Vincente 1</v>
      </c>
      <c r="C63" s="24" t="str">
        <f>IF($F$62&lt;&gt;"",$F$62,"Vincente 2")</f>
        <v>Vincente 2</v>
      </c>
      <c r="D63" s="20"/>
      <c r="E63" s="20"/>
      <c r="F63" s="21">
        <f>IF(D63&gt;E63,B63,IF(E63&gt;D63,C63,IF(D63&lt;&gt;"","pareggio","")))</f>
      </c>
    </row>
    <row r="64" spans="1:6" ht="12.75" customHeight="1">
      <c r="A64" s="22">
        <f>A63+TIMEVALUE("00.15.00")</f>
        <v>0.49652777777777785</v>
      </c>
      <c r="B64" s="25" t="str">
        <f>IF(B63&lt;&gt;"Vincente 1",IF(B63=B61,C61,B61),"Perdente 1")</f>
        <v>Perdente 1</v>
      </c>
      <c r="C64" s="26" t="str">
        <f>IF(C63&lt;&gt;"Vincente 2",IF(C63=C62,B62,C62),"Perdente 2")</f>
        <v>Perdente 2</v>
      </c>
      <c r="D64" s="20"/>
      <c r="E64" s="20"/>
      <c r="F64" s="21">
        <f>IF(D64&gt;E64,B64,IF(E64&gt;D64,C64,IF(D64&lt;&gt;"","pareggio","")))</f>
      </c>
    </row>
    <row r="66" spans="2:5" ht="12.75" customHeight="1">
      <c r="B66" s="17" t="s">
        <v>33</v>
      </c>
      <c r="C66" s="17"/>
      <c r="D66" s="17"/>
      <c r="E66" s="17"/>
    </row>
    <row r="67" spans="1:6" ht="12.75" customHeight="1">
      <c r="A67" s="5" t="s">
        <v>24</v>
      </c>
      <c r="B67" s="6" t="s">
        <v>25</v>
      </c>
      <c r="C67" s="6" t="s">
        <v>26</v>
      </c>
      <c r="D67" s="6" t="s">
        <v>27</v>
      </c>
      <c r="E67" s="6" t="s">
        <v>28</v>
      </c>
      <c r="F67" s="5" t="s">
        <v>29</v>
      </c>
    </row>
    <row r="68" spans="1:6" ht="12.75" customHeight="1">
      <c r="A68" s="22">
        <f>A61</f>
        <v>0.4652777777777778</v>
      </c>
      <c r="B68" s="19" t="str">
        <f>B49</f>
        <v>Rosso 1</v>
      </c>
      <c r="C68" s="19" t="str">
        <f>B50</f>
        <v>Rosso 2</v>
      </c>
      <c r="D68" s="20"/>
      <c r="E68" s="20"/>
      <c r="F68" s="21">
        <f>IF(D68&gt;E68,B68,IF(E68&gt;D68,C68,IF(D68&lt;&gt;"","pareggio","")))</f>
      </c>
    </row>
    <row r="69" spans="1:6" ht="12.75" customHeight="1">
      <c r="A69" s="22">
        <f>A68+TIMEVALUE("00.20.00")</f>
        <v>0.4791666666666667</v>
      </c>
      <c r="B69" s="19" t="str">
        <f>B50</f>
        <v>Rosso 2</v>
      </c>
      <c r="C69" s="19" t="str">
        <f>B51</f>
        <v>Rosso 3</v>
      </c>
      <c r="D69" s="20"/>
      <c r="E69" s="20"/>
      <c r="F69" s="21">
        <f>IF(D69&gt;E69,B69,IF(E69&gt;D69,C69,IF(D69&lt;&gt;"","pareggio","")))</f>
      </c>
    </row>
    <row r="70" spans="1:6" ht="12.75" customHeight="1">
      <c r="A70" s="22">
        <f>A69+TIMEVALUE("00.20.00")</f>
        <v>0.4930555555555556</v>
      </c>
      <c r="B70" s="19" t="str">
        <f>B49</f>
        <v>Rosso 1</v>
      </c>
      <c r="C70" s="19" t="str">
        <f>B51</f>
        <v>Rosso 3</v>
      </c>
      <c r="D70" s="20"/>
      <c r="E70" s="20"/>
      <c r="F70" s="21">
        <f>IF(D70&gt;E70,B70,IF(E70&gt;D70,C70,IF(D70&lt;&gt;"","pareggio","")))</f>
      </c>
    </row>
    <row r="72" spans="2:5" ht="12.75" customHeight="1">
      <c r="B72" s="17" t="s">
        <v>34</v>
      </c>
      <c r="C72" s="17"/>
      <c r="D72" s="17"/>
      <c r="E72" s="17"/>
    </row>
    <row r="73" spans="1:6" ht="12.75" customHeight="1">
      <c r="A73" s="5" t="s">
        <v>24</v>
      </c>
      <c r="B73" s="6" t="s">
        <v>25</v>
      </c>
      <c r="C73" s="6" t="s">
        <v>26</v>
      </c>
      <c r="D73" s="6" t="s">
        <v>27</v>
      </c>
      <c r="E73" s="6" t="s">
        <v>28</v>
      </c>
      <c r="F73" s="5" t="s">
        <v>29</v>
      </c>
    </row>
    <row r="74" spans="1:6" ht="12.75" customHeight="1">
      <c r="A74" s="22">
        <f>A68</f>
        <v>0.4652777777777778</v>
      </c>
      <c r="B74" s="19" t="str">
        <f>B54</f>
        <v>Viola 1</v>
      </c>
      <c r="C74" s="19" t="str">
        <f>B55</f>
        <v>Viola 2</v>
      </c>
      <c r="D74" s="20"/>
      <c r="E74" s="20"/>
      <c r="F74" s="21">
        <f>IF(D74&gt;E74,B74,IF(E74&gt;D74,C74,IF(D74&lt;&gt;"","pareggio","")))</f>
      </c>
    </row>
    <row r="75" spans="1:6" ht="12.75" customHeight="1">
      <c r="A75" s="22">
        <f>A69</f>
        <v>0.4791666666666667</v>
      </c>
      <c r="B75" s="19" t="str">
        <f>B55</f>
        <v>Viola 2</v>
      </c>
      <c r="C75" s="19" t="str">
        <f>B56</f>
        <v>Viola 3</v>
      </c>
      <c r="D75" s="20"/>
      <c r="E75" s="20"/>
      <c r="F75" s="21">
        <f>IF(D75&gt;E75,B75,IF(E75&gt;D75,C75,IF(D75&lt;&gt;"","pareggio","")))</f>
      </c>
    </row>
    <row r="76" spans="1:6" ht="12.75" customHeight="1">
      <c r="A76" s="22">
        <f>A70</f>
        <v>0.4930555555555556</v>
      </c>
      <c r="B76" s="19" t="str">
        <f>B54</f>
        <v>Viola 1</v>
      </c>
      <c r="C76" s="19" t="str">
        <f>B56</f>
        <v>Viola 3</v>
      </c>
      <c r="D76" s="20"/>
      <c r="E76" s="20"/>
      <c r="F76" s="21">
        <f>IF(D76&gt;E76,B76,IF(E76&gt;D76,C76,IF(D76&lt;&gt;"","pareggio","")))</f>
      </c>
    </row>
  </sheetData>
  <sheetProtection selectLockedCells="1" selectUnlockedCells="1"/>
  <mergeCells count="8">
    <mergeCell ref="A2:E2"/>
    <mergeCell ref="B21:E21"/>
    <mergeCell ref="B28:E28"/>
    <mergeCell ref="B34:E34"/>
    <mergeCell ref="A40:E40"/>
    <mergeCell ref="B59:E59"/>
    <mergeCell ref="B66:E66"/>
    <mergeCell ref="B72:E7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2018-02-14T11:00:44Z</dcterms:modified>
  <cp:category/>
  <cp:version/>
  <cp:contentType/>
  <cp:contentStatus/>
  <cp:revision>1</cp:revision>
</cp:coreProperties>
</file>